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1\электронная почта\Бюджет 2025-2027\Для открытого бюджета 2025-2027\"/>
    </mc:Choice>
  </mc:AlternateContent>
  <xr:revisionPtr revIDLastSave="0" documentId="13_ncr:1_{75725752-8BC5-471A-B807-B35D6BCED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ы" sheetId="8" r:id="rId1"/>
  </sheets>
  <definedNames>
    <definedName name="_xlnm.Print_Area" localSheetId="0">Разделы!$A$1:$J$54</definedName>
  </definedNames>
  <calcPr calcId="181029"/>
</workbook>
</file>

<file path=xl/calcChain.xml><?xml version="1.0" encoding="utf-8"?>
<calcChain xmlns="http://schemas.openxmlformats.org/spreadsheetml/2006/main">
  <c r="G54" i="8" l="1"/>
  <c r="H26" i="8"/>
  <c r="H27" i="8"/>
  <c r="B54" i="8"/>
  <c r="J45" i="8"/>
  <c r="H45" i="8"/>
  <c r="I41" i="8"/>
  <c r="G41" i="8"/>
  <c r="E41" i="8"/>
  <c r="C41" i="8"/>
  <c r="B41" i="8"/>
  <c r="B50" i="8"/>
  <c r="B46" i="8"/>
  <c r="F29" i="8" l="1"/>
  <c r="H29" i="8"/>
  <c r="J29" i="8"/>
  <c r="I50" i="8"/>
  <c r="I46" i="8"/>
  <c r="I38" i="8"/>
  <c r="I31" i="8"/>
  <c r="G50" i="8"/>
  <c r="G46" i="8"/>
  <c r="G38" i="8"/>
  <c r="G31" i="8"/>
  <c r="E50" i="8"/>
  <c r="E46" i="8"/>
  <c r="E38" i="8"/>
  <c r="E31" i="8"/>
  <c r="I17" i="8"/>
  <c r="G17" i="8"/>
  <c r="G23" i="8"/>
  <c r="F18" i="8"/>
  <c r="F19" i="8"/>
  <c r="F20" i="8"/>
  <c r="F21" i="8"/>
  <c r="F22" i="8"/>
  <c r="E17" i="8"/>
  <c r="E54" i="8" s="1"/>
  <c r="E13" i="8"/>
  <c r="E15" i="8"/>
  <c r="E23" i="8"/>
  <c r="E28" i="8"/>
  <c r="C50" i="8" l="1"/>
  <c r="C46" i="8"/>
  <c r="C38" i="8"/>
  <c r="C31" i="8"/>
  <c r="C28" i="8"/>
  <c r="C23" i="8"/>
  <c r="F23" i="8" s="1"/>
  <c r="C17" i="8"/>
  <c r="F17" i="8" s="1"/>
  <c r="C13" i="8"/>
  <c r="C15" i="8"/>
  <c r="I28" i="8" l="1"/>
  <c r="I23" i="8"/>
  <c r="I15" i="8"/>
  <c r="I13" i="8"/>
  <c r="I6" i="8"/>
  <c r="G28" i="8"/>
  <c r="G15" i="8"/>
  <c r="G13" i="8"/>
  <c r="G6" i="8"/>
  <c r="E6" i="8"/>
  <c r="C6" i="8"/>
  <c r="C54" i="8" s="1"/>
  <c r="B38" i="8"/>
  <c r="B31" i="8"/>
  <c r="B28" i="8"/>
  <c r="B23" i="8"/>
  <c r="B17" i="8"/>
  <c r="B15" i="8"/>
  <c r="B13" i="8"/>
  <c r="B6" i="8"/>
  <c r="I54" i="8" l="1"/>
  <c r="J53" i="8"/>
  <c r="J15" i="8"/>
  <c r="J6" i="8"/>
  <c r="H52" i="8"/>
  <c r="H51" i="8"/>
  <c r="H23" i="8"/>
  <c r="H15" i="8"/>
  <c r="H6" i="8"/>
  <c r="F16" i="8"/>
  <c r="D16" i="8"/>
  <c r="F7" i="8"/>
  <c r="F8" i="8"/>
  <c r="F12" i="8"/>
  <c r="F13" i="8"/>
  <c r="F14" i="8"/>
  <c r="F15" i="8"/>
  <c r="F24" i="8"/>
  <c r="F25" i="8"/>
  <c r="F26" i="8"/>
  <c r="F27" i="8"/>
  <c r="F28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6" i="8"/>
  <c r="F47" i="8"/>
  <c r="F48" i="8"/>
  <c r="F49" i="8"/>
  <c r="F50" i="8"/>
  <c r="F51" i="8"/>
  <c r="F52" i="8"/>
  <c r="F6" i="8"/>
  <c r="J54" i="8" l="1"/>
  <c r="H54" i="8"/>
  <c r="F54" i="8"/>
  <c r="D54" i="8"/>
  <c r="D51" i="8"/>
  <c r="D52" i="8"/>
  <c r="D6" i="8"/>
  <c r="D46" i="8" l="1"/>
  <c r="J7" i="8"/>
  <c r="J8" i="8"/>
  <c r="J9" i="8"/>
  <c r="J12" i="8"/>
  <c r="J17" i="8"/>
  <c r="J18" i="8"/>
  <c r="J19" i="8"/>
  <c r="J20" i="8"/>
  <c r="J22" i="8"/>
  <c r="J23" i="8"/>
  <c r="J24" i="8"/>
  <c r="J27" i="8"/>
  <c r="J30" i="8"/>
  <c r="J31" i="8"/>
  <c r="J32" i="8"/>
  <c r="J33" i="8"/>
  <c r="J34" i="8"/>
  <c r="J35" i="8"/>
  <c r="J37" i="8"/>
  <c r="J38" i="8"/>
  <c r="J40" i="8"/>
  <c r="J41" i="8"/>
  <c r="J42" i="8"/>
  <c r="J44" i="8"/>
  <c r="J46" i="8"/>
  <c r="J47" i="8"/>
  <c r="J49" i="8"/>
  <c r="J50" i="8"/>
  <c r="J52" i="8"/>
  <c r="H7" i="8"/>
  <c r="H8" i="8"/>
  <c r="H9" i="8"/>
  <c r="H12" i="8"/>
  <c r="H17" i="8"/>
  <c r="H18" i="8"/>
  <c r="H19" i="8"/>
  <c r="H20" i="8"/>
  <c r="H22" i="8"/>
  <c r="H24" i="8"/>
  <c r="H30" i="8"/>
  <c r="H31" i="8"/>
  <c r="H32" i="8"/>
  <c r="H33" i="8"/>
  <c r="H34" i="8"/>
  <c r="H35" i="8"/>
  <c r="H37" i="8"/>
  <c r="H38" i="8"/>
  <c r="H40" i="8"/>
  <c r="H41" i="8"/>
  <c r="H42" i="8"/>
  <c r="H44" i="8"/>
  <c r="H46" i="8"/>
  <c r="H47" i="8"/>
  <c r="H49" i="8"/>
  <c r="H50" i="8"/>
  <c r="D7" i="8"/>
  <c r="D8" i="8"/>
  <c r="D12" i="8"/>
  <c r="D15" i="8"/>
  <c r="D17" i="8"/>
  <c r="D18" i="8"/>
  <c r="D19" i="8"/>
  <c r="D20" i="8"/>
  <c r="D22" i="8"/>
  <c r="D23" i="8"/>
  <c r="D24" i="8"/>
  <c r="D25" i="8"/>
  <c r="D27" i="8"/>
  <c r="D30" i="8"/>
  <c r="D31" i="8"/>
  <c r="D32" i="8"/>
  <c r="D33" i="8"/>
  <c r="D34" i="8"/>
  <c r="D35" i="8"/>
  <c r="D37" i="8"/>
  <c r="D38" i="8"/>
  <c r="D40" i="8"/>
  <c r="D41" i="8"/>
  <c r="D42" i="8"/>
  <c r="D44" i="8"/>
  <c r="D47" i="8"/>
  <c r="D49" i="8"/>
  <c r="D50" i="8"/>
  <c r="J48" i="8" l="1"/>
  <c r="J36" i="8"/>
  <c r="H43" i="8"/>
  <c r="H28" i="8"/>
  <c r="J21" i="8"/>
  <c r="J26" i="8"/>
  <c r="D26" i="8"/>
  <c r="J39" i="8"/>
  <c r="J51" i="8"/>
  <c r="D21" i="8"/>
  <c r="D36" i="8"/>
  <c r="D48" i="8"/>
  <c r="H21" i="8"/>
  <c r="J28" i="8"/>
  <c r="D28" i="8"/>
  <c r="H36" i="8"/>
  <c r="H39" i="8"/>
  <c r="J43" i="8"/>
  <c r="D43" i="8"/>
  <c r="H48" i="8"/>
  <c r="D39" i="8"/>
  <c r="J16" i="8" l="1"/>
  <c r="H16" i="8" l="1"/>
</calcChain>
</file>

<file path=xl/sharedStrings.xml><?xml version="1.0" encoding="utf-8"?>
<sst xmlns="http://schemas.openxmlformats.org/spreadsheetml/2006/main" count="61" uniqueCount="61">
  <si>
    <t xml:space="preserve">Наименование кода вида доходов </t>
  </si>
  <si>
    <t>тыс. руб.</t>
  </si>
  <si>
    <t>ВСЕГО РАСХОДОВ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</si>
  <si>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</si>
  <si>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</si>
  <si>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</si>
  <si>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</si>
  <si>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</si>
  <si>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</si>
  <si>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</si>
  <si>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</si>
  <si>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</si>
  <si>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</si>
  <si>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</si>
  <si>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</si>
  <si>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</si>
  <si>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</si>
  <si>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</si>
  <si>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</si>
  <si>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</si>
  <si>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</si>
  <si>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</si>
  <si>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</si>
  <si>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</si>
  <si>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</si>
  <si>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</si>
  <si>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</si>
  <si>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</si>
  <si>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</si>
  <si>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</si>
  <si>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</si>
  <si>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</si>
  <si>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</si>
  <si>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</si>
  <si>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</si>
  <si>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</si>
  <si>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</si>
  <si>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</si>
  <si>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</si>
  <si>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</si>
  <si>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</si>
  <si>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</si>
  <si>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</si>
  <si>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</si>
  <si>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</si>
  <si>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УСЛОВНО УТВЕРЖДЕННЫЕ РАСХОДЫ</t>
  </si>
  <si>
    <t>НАЦИОНАЛЬНАЯ ОБОРОНА</t>
  </si>
  <si>
    <t>Мобилизационная и вневойсковая подготовка</t>
  </si>
  <si>
    <t>Проект бюджета на 2025 год</t>
  </si>
  <si>
    <t>Проект бюджета на 2026 год</t>
  </si>
  <si>
    <t>Темп роста / снижения 
показателей проекта 2026 года к проекту 2025 года, %</t>
  </si>
  <si>
    <t>Охрана объектов растительного и животного мира и среды их обитания</t>
  </si>
  <si>
    <t>Обеспечение проведения выборов и референдумов</t>
  </si>
  <si>
    <t>Сведения о показателя проекта бюджета городского округа город Октябрьский Республики Башкортостанна 2025 год и на плановый период 2026 и 2027 годов в сравнении с ожидаемым исполнением за 2024 год и отчетом за 2023 год</t>
  </si>
  <si>
    <t>Исполнение бюджета 
за 2023 год</t>
  </si>
  <si>
    <t>Оценка исполнения 
бюджета за 2024 год</t>
  </si>
  <si>
    <t>Проект бюджета на 2027 год</t>
  </si>
  <si>
    <t>Темп роста / снижения 
показателей проекта 2027 года к проекту 2026 года, %</t>
  </si>
  <si>
    <t>Другие вопросы в области социальной политики</t>
  </si>
  <si>
    <t>Темп роста / снижения 
показателей проекта 2025  года к оценке 2024 года, %</t>
  </si>
  <si>
    <t>Темп роста / снижения 
показателей оценки за 2024 год к факту 2023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</si>
</sst>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2" fillId="0" borderId="0">
      <protection locked="0"/>
    </xf>
  </cellStyleXfs>
  <cellXfs count="37">
    <xf numFmtId="0" fontId="0" fillId="0" borderId="0" xfId="0"/>
    <xf numFmtId="0" fontId="7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4" fontId="1" fillId="2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165" fontId="4" fillId="2" borderId="3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6" fillId="2" borderId="3" xfId="0" applyNumberFormat="1" applyFont="1" applyFill="1" applyBorder="1" applyAlignment="1">
      <alignment horizontal="right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165" fontId="13" fillId="2" borderId="1" xfId="0" applyNumberFormat="1" applyFont="1" applyFill="1" applyBorder="1" applyAlignment="1">
      <alignment horizontal="right" vertical="top" wrapText="1"/>
    </xf>
    <xf numFmtId="165" fontId="12" fillId="2" borderId="1" xfId="0" applyNumberFormat="1" applyFont="1" applyFill="1" applyBorder="1" applyAlignment="1">
      <alignment horizontal="right" vertical="top" wrapText="1"/>
    </xf>
    <xf numFmtId="165" fontId="6" fillId="0" borderId="3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165" fontId="13" fillId="0" borderId="1" xfId="0" applyNumberFormat="1" applyFont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5" fillId="2" borderId="3" xfId="0" applyNumberFormat="1" applyFont="1" applyFill="1" applyBorder="1" applyAlignment="1">
      <alignment horizontal="right" vertical="top" wrapText="1"/>
    </xf>
    <xf numFmtId="165" fontId="7" fillId="2" borderId="3" xfId="0" applyNumberFormat="1" applyFont="1" applyFill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top" wrapText="1"/>
    </xf>
    <xf numFmtId="0" fontId="5" fillId="2" borderId="2" xfId="0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center" vertical="top" wrapText="1"/>
    </xf>
  </cellXfs>
  <cellStyles count="4">
    <cellStyle name="Денежный 2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K58"/>
  <sheetViews>
    <sheetView tabSelected="1" zoomScale="90" zoomScaleNormal="90" zoomScaleSheetLayoutView="70" workbookViewId="0">
      <selection activeCell="C13" sqref="C13"/>
    </sheetView>
  </sheetViews>
  <sheetFormatPr defaultColWidth="9.140625" defaultRowHeight="15.75" x14ac:dyDescent="0.25"/>
  <cols>
    <col min="1" max="1" width="54.42578125" style="3" customWidth="1"/>
    <col min="2" max="10" width="19" style="3" customWidth="1"/>
    <col min="11" max="16384" width="9.140625" style="3"/>
  </cols>
  <sheetData>
    <row r="1" spans="1:10" ht="53.25" customHeight="1" x14ac:dyDescent="0.2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25">
      <c r="A2" s="4"/>
      <c r="B2" s="4"/>
      <c r="D2" s="36"/>
      <c r="E2" s="36"/>
      <c r="F2" s="4"/>
      <c r="G2" s="4"/>
      <c r="H2" s="4"/>
      <c r="I2" s="4"/>
      <c r="J2" s="4"/>
    </row>
    <row r="3" spans="1:10" ht="18.75" x14ac:dyDescent="0.25">
      <c r="G3" s="35" t="s">
        <v>1</v>
      </c>
      <c r="H3" s="35"/>
      <c r="I3" s="35"/>
      <c r="J3" s="35"/>
    </row>
    <row r="4" spans="1:10" ht="131.25" x14ac:dyDescent="0.25">
      <c r="A4" s="12" t="s">
        <v>0</v>
      </c>
      <c r="B4" s="13" t="s">
        <v>54</v>
      </c>
      <c r="C4" s="12" t="s">
        <v>55</v>
      </c>
      <c r="D4" s="5" t="s">
        <v>60</v>
      </c>
      <c r="E4" s="5" t="s">
        <v>48</v>
      </c>
      <c r="F4" s="5" t="s">
        <v>59</v>
      </c>
      <c r="G4" s="5" t="s">
        <v>49</v>
      </c>
      <c r="H4" s="5" t="s">
        <v>50</v>
      </c>
      <c r="I4" s="5" t="s">
        <v>56</v>
      </c>
      <c r="J4" s="12" t="s">
        <v>57</v>
      </c>
    </row>
    <row r="5" spans="1:10" s="6" customFormat="1" ht="18.75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</row>
    <row r="6" spans="1:10" s="7" customFormat="1" ht="37.5" x14ac:dyDescent="0.25">
      <c r="A6" s="9" t="s">
        <v>3</v>
      </c>
      <c r="B6" s="19">
        <f>SUM(B7:B12)</f>
        <v>227886.7</v>
      </c>
      <c r="C6" s="19">
        <f>SUM(C7:C12)</f>
        <v>293443.09999999998</v>
      </c>
      <c r="D6" s="20">
        <f>C6/B6*100</f>
        <v>128.76710224861739</v>
      </c>
      <c r="E6" s="19">
        <f>SUM(E7:E12)</f>
        <v>438655.80000000005</v>
      </c>
      <c r="F6" s="20">
        <f>E6/C6*100</f>
        <v>149.48581172976978</v>
      </c>
      <c r="G6" s="19">
        <f>SUM(G7:G12)</f>
        <v>381773.3</v>
      </c>
      <c r="H6" s="20">
        <f>G6/E6*100</f>
        <v>87.032543511336215</v>
      </c>
      <c r="I6" s="19">
        <f>SUM(I7:I12)</f>
        <v>366964.3</v>
      </c>
      <c r="J6" s="20">
        <f>I6/G6*100</f>
        <v>96.12099641331649</v>
      </c>
    </row>
    <row r="7" spans="1:10" ht="93.75" x14ac:dyDescent="0.25">
      <c r="A7" s="8" t="s">
        <v>4</v>
      </c>
      <c r="B7" s="21">
        <v>10618.5</v>
      </c>
      <c r="C7" s="21">
        <v>10727.1</v>
      </c>
      <c r="D7" s="22">
        <f t="shared" ref="D7:D12" si="0">C7/B7*100</f>
        <v>101.02274332532843</v>
      </c>
      <c r="E7" s="28">
        <v>9546.1</v>
      </c>
      <c r="F7" s="22">
        <f t="shared" ref="F7:F54" si="1">E7/C7*100</f>
        <v>88.9905006945027</v>
      </c>
      <c r="G7" s="21">
        <v>9546.4</v>
      </c>
      <c r="H7" s="22">
        <f>G7/E7*100</f>
        <v>100.00314264464021</v>
      </c>
      <c r="I7" s="30">
        <v>9546.7000000000007</v>
      </c>
      <c r="J7" s="22">
        <f t="shared" ref="J7:J12" si="2">I7/G7*100</f>
        <v>100.00314254588119</v>
      </c>
    </row>
    <row r="8" spans="1:10" ht="93.75" x14ac:dyDescent="0.25">
      <c r="A8" s="8" t="s">
        <v>5</v>
      </c>
      <c r="B8" s="21">
        <v>126249.7</v>
      </c>
      <c r="C8" s="21">
        <v>133517.6</v>
      </c>
      <c r="D8" s="22">
        <f t="shared" si="0"/>
        <v>105.75676615469185</v>
      </c>
      <c r="E8" s="28">
        <v>117437.3</v>
      </c>
      <c r="F8" s="22">
        <f t="shared" si="1"/>
        <v>87.956419228626032</v>
      </c>
      <c r="G8" s="21">
        <v>117017.2</v>
      </c>
      <c r="H8" s="22">
        <f>G8/E8*100</f>
        <v>99.642277198130401</v>
      </c>
      <c r="I8" s="30">
        <v>117152.5</v>
      </c>
      <c r="J8" s="22">
        <f t="shared" si="2"/>
        <v>100.11562402792069</v>
      </c>
    </row>
    <row r="9" spans="1:10" ht="18.75" x14ac:dyDescent="0.25">
      <c r="A9" s="8" t="s">
        <v>6</v>
      </c>
      <c r="B9" s="21">
        <v>3.6</v>
      </c>
      <c r="C9" s="21"/>
      <c r="D9" s="22"/>
      <c r="E9" s="28">
        <v>28</v>
      </c>
      <c r="F9" s="22"/>
      <c r="G9" s="21">
        <v>519.70000000000005</v>
      </c>
      <c r="H9" s="22">
        <f>G9/E9*100</f>
        <v>1856.0714285714287</v>
      </c>
      <c r="I9" s="30">
        <v>519.70000000000005</v>
      </c>
      <c r="J9" s="22">
        <f t="shared" si="2"/>
        <v>100</v>
      </c>
    </row>
    <row r="10" spans="1:10" ht="37.5" x14ac:dyDescent="0.25">
      <c r="A10" s="8" t="s">
        <v>52</v>
      </c>
      <c r="B10" s="21"/>
      <c r="C10" s="21">
        <v>7878.6</v>
      </c>
      <c r="D10" s="22"/>
      <c r="E10" s="28"/>
      <c r="F10" s="22"/>
      <c r="G10" s="21"/>
      <c r="H10" s="22"/>
      <c r="I10" s="30"/>
      <c r="J10" s="22"/>
    </row>
    <row r="11" spans="1:10" ht="18.75" x14ac:dyDescent="0.25">
      <c r="A11" s="8" t="s">
        <v>7</v>
      </c>
      <c r="B11" s="21"/>
      <c r="C11" s="21"/>
      <c r="D11" s="22"/>
      <c r="E11" s="28">
        <v>5500</v>
      </c>
      <c r="F11" s="22"/>
      <c r="G11" s="21"/>
      <c r="H11" s="22"/>
      <c r="I11" s="30"/>
      <c r="J11" s="23"/>
    </row>
    <row r="12" spans="1:10" ht="18.75" x14ac:dyDescent="0.25">
      <c r="A12" s="8" t="s">
        <v>8</v>
      </c>
      <c r="B12" s="21">
        <v>91014.9</v>
      </c>
      <c r="C12" s="21">
        <v>141319.79999999999</v>
      </c>
      <c r="D12" s="22">
        <f t="shared" si="0"/>
        <v>155.27106001325058</v>
      </c>
      <c r="E12" s="28">
        <v>306144.40000000002</v>
      </c>
      <c r="F12" s="22">
        <f t="shared" si="1"/>
        <v>216.63234734269369</v>
      </c>
      <c r="G12" s="21">
        <v>254690</v>
      </c>
      <c r="H12" s="22">
        <f>G12/E12*100</f>
        <v>83.192767857259511</v>
      </c>
      <c r="I12" s="30">
        <v>239745.4</v>
      </c>
      <c r="J12" s="22">
        <f t="shared" si="2"/>
        <v>94.132239192744123</v>
      </c>
    </row>
    <row r="13" spans="1:10" s="7" customFormat="1" ht="18.75" x14ac:dyDescent="0.25">
      <c r="A13" s="9" t="s">
        <v>46</v>
      </c>
      <c r="B13" s="19">
        <f>SUM(B14)</f>
        <v>500</v>
      </c>
      <c r="C13" s="19">
        <f>SUM(C14)</f>
        <v>1009.8</v>
      </c>
      <c r="D13" s="20"/>
      <c r="E13" s="19">
        <f>SUM(E14)</f>
        <v>0</v>
      </c>
      <c r="F13" s="20">
        <f t="shared" si="1"/>
        <v>0</v>
      </c>
      <c r="G13" s="19">
        <f>SUM(G14)</f>
        <v>0</v>
      </c>
      <c r="H13" s="20"/>
      <c r="I13" s="19">
        <f>SUM(I14)</f>
        <v>0</v>
      </c>
      <c r="J13" s="24"/>
    </row>
    <row r="14" spans="1:10" s="16" customFormat="1" ht="37.5" x14ac:dyDescent="0.25">
      <c r="A14" s="15" t="s">
        <v>47</v>
      </c>
      <c r="B14" s="25">
        <v>500</v>
      </c>
      <c r="C14" s="21">
        <v>1009.8</v>
      </c>
      <c r="D14" s="26"/>
      <c r="E14" s="25"/>
      <c r="F14" s="22">
        <f t="shared" si="1"/>
        <v>0</v>
      </c>
      <c r="G14" s="25"/>
      <c r="H14" s="26"/>
      <c r="I14" s="25"/>
      <c r="J14" s="27"/>
    </row>
    <row r="15" spans="1:10" s="7" customFormat="1" ht="56.25" x14ac:dyDescent="0.25">
      <c r="A15" s="9" t="s">
        <v>9</v>
      </c>
      <c r="B15" s="19">
        <f>SUM(B16)</f>
        <v>30162.5</v>
      </c>
      <c r="C15" s="19">
        <f>SUM(C16)</f>
        <v>36580.400000000001</v>
      </c>
      <c r="D15" s="20">
        <f t="shared" ref="D15:D24" si="3">C15/B15*100</f>
        <v>121.27774554496477</v>
      </c>
      <c r="E15" s="19">
        <f>SUM(E16)</f>
        <v>36366</v>
      </c>
      <c r="F15" s="20">
        <f t="shared" si="1"/>
        <v>99.413893779182288</v>
      </c>
      <c r="G15" s="19">
        <f>SUM(G16)</f>
        <v>34583.699999999997</v>
      </c>
      <c r="H15" s="20">
        <f t="shared" ref="H15:H24" si="4">G15/E15*100</f>
        <v>95.09899356541824</v>
      </c>
      <c r="I15" s="19">
        <f>SUM(I16)</f>
        <v>34652.6</v>
      </c>
      <c r="J15" s="20">
        <f t="shared" ref="J15" si="5">I15/G15*100</f>
        <v>100.19922680337847</v>
      </c>
    </row>
    <row r="16" spans="1:10" s="18" customFormat="1" ht="75" x14ac:dyDescent="0.25">
      <c r="A16" s="15" t="s">
        <v>10</v>
      </c>
      <c r="B16" s="26">
        <v>30162.5</v>
      </c>
      <c r="C16" s="21">
        <v>36580.400000000001</v>
      </c>
      <c r="D16" s="26">
        <f t="shared" si="3"/>
        <v>121.27774554496477</v>
      </c>
      <c r="E16" s="28">
        <v>36366</v>
      </c>
      <c r="F16" s="22">
        <f t="shared" si="1"/>
        <v>99.413893779182288</v>
      </c>
      <c r="G16" s="21">
        <v>34583.699999999997</v>
      </c>
      <c r="H16" s="26">
        <f t="shared" si="4"/>
        <v>95.09899356541824</v>
      </c>
      <c r="I16" s="30">
        <v>34652.6</v>
      </c>
      <c r="J16" s="26">
        <f t="shared" ref="J16:J24" si="6">I16/G16*100</f>
        <v>100.19922680337847</v>
      </c>
    </row>
    <row r="17" spans="1:10" s="7" customFormat="1" ht="18.75" x14ac:dyDescent="0.25">
      <c r="A17" s="9" t="s">
        <v>11</v>
      </c>
      <c r="B17" s="19">
        <f>SUM(B18:B22)</f>
        <v>411337.8</v>
      </c>
      <c r="C17" s="19">
        <f t="shared" ref="C17" si="7">SUM(C18:C22)</f>
        <v>628420.79999999993</v>
      </c>
      <c r="D17" s="20">
        <f t="shared" si="3"/>
        <v>152.77487262293909</v>
      </c>
      <c r="E17" s="29">
        <f>E18+E19+E20+E21+E22</f>
        <v>311479.40000000002</v>
      </c>
      <c r="F17" s="20">
        <f t="shared" si="1"/>
        <v>49.565418585762927</v>
      </c>
      <c r="G17" s="29">
        <f t="shared" ref="G17" si="8">G18+G19+G20+G21+G22</f>
        <v>284881.8</v>
      </c>
      <c r="H17" s="20">
        <f t="shared" si="4"/>
        <v>91.460879916938325</v>
      </c>
      <c r="I17" s="29">
        <f t="shared" ref="I17" si="9">I18+I19+I20+I21+I22</f>
        <v>274887.8</v>
      </c>
      <c r="J17" s="20">
        <f t="shared" si="6"/>
        <v>96.491878386053443</v>
      </c>
    </row>
    <row r="18" spans="1:10" ht="18.75" x14ac:dyDescent="0.25">
      <c r="A18" s="8" t="s">
        <v>12</v>
      </c>
      <c r="B18" s="21">
        <v>6442.2</v>
      </c>
      <c r="C18" s="21">
        <v>7372.3</v>
      </c>
      <c r="D18" s="22">
        <f t="shared" si="3"/>
        <v>114.43761447952564</v>
      </c>
      <c r="E18" s="28">
        <v>8327.9</v>
      </c>
      <c r="F18" s="22">
        <f t="shared" si="1"/>
        <v>112.96203355804838</v>
      </c>
      <c r="G18" s="21">
        <v>8364.1</v>
      </c>
      <c r="H18" s="22">
        <f t="shared" si="4"/>
        <v>100.43468341358566</v>
      </c>
      <c r="I18" s="30">
        <v>8401.1</v>
      </c>
      <c r="J18" s="22">
        <f t="shared" si="6"/>
        <v>100.44236678184144</v>
      </c>
    </row>
    <row r="19" spans="1:10" ht="18.75" x14ac:dyDescent="0.25">
      <c r="A19" s="8" t="s">
        <v>13</v>
      </c>
      <c r="B19" s="21">
        <v>46050.6</v>
      </c>
      <c r="C19" s="21">
        <v>57685.8</v>
      </c>
      <c r="D19" s="22">
        <f t="shared" si="3"/>
        <v>125.26612031113602</v>
      </c>
      <c r="E19" s="28">
        <v>50083.1</v>
      </c>
      <c r="F19" s="22">
        <f t="shared" si="1"/>
        <v>86.820500019068817</v>
      </c>
      <c r="G19" s="21">
        <v>50121.1</v>
      </c>
      <c r="H19" s="22">
        <f t="shared" si="4"/>
        <v>100.07587389758221</v>
      </c>
      <c r="I19" s="30">
        <v>50160.1</v>
      </c>
      <c r="J19" s="22">
        <f t="shared" si="6"/>
        <v>100.07781154044903</v>
      </c>
    </row>
    <row r="20" spans="1:10" ht="18.75" x14ac:dyDescent="0.25">
      <c r="A20" s="8" t="s">
        <v>14</v>
      </c>
      <c r="B20" s="21">
        <v>308504.90000000002</v>
      </c>
      <c r="C20" s="21">
        <v>509317.6</v>
      </c>
      <c r="D20" s="22">
        <f t="shared" si="3"/>
        <v>165.09222381881128</v>
      </c>
      <c r="E20" s="28">
        <v>198907.7</v>
      </c>
      <c r="F20" s="22">
        <f t="shared" si="1"/>
        <v>39.053765273377564</v>
      </c>
      <c r="G20" s="21">
        <v>176513.3</v>
      </c>
      <c r="H20" s="22">
        <f t="shared" si="4"/>
        <v>88.741310668214453</v>
      </c>
      <c r="I20" s="30">
        <v>176415.3</v>
      </c>
      <c r="J20" s="22">
        <f t="shared" si="6"/>
        <v>99.944480104332072</v>
      </c>
    </row>
    <row r="21" spans="1:10" s="7" customFormat="1" ht="18.75" x14ac:dyDescent="0.25">
      <c r="A21" s="8" t="s">
        <v>15</v>
      </c>
      <c r="B21" s="21">
        <v>9214.1</v>
      </c>
      <c r="C21" s="21">
        <v>9766.2000000000007</v>
      </c>
      <c r="D21" s="22">
        <f t="shared" si="3"/>
        <v>105.99190371278802</v>
      </c>
      <c r="E21" s="28">
        <v>9752</v>
      </c>
      <c r="F21" s="22">
        <f t="shared" si="1"/>
        <v>99.854600561118957</v>
      </c>
      <c r="G21" s="21">
        <v>9757.2000000000007</v>
      </c>
      <c r="H21" s="22">
        <f t="shared" si="4"/>
        <v>100.05332239540607</v>
      </c>
      <c r="I21" s="30">
        <v>9762.6</v>
      </c>
      <c r="J21" s="22">
        <f t="shared" si="6"/>
        <v>100.05534374615668</v>
      </c>
    </row>
    <row r="22" spans="1:10" s="16" customFormat="1" ht="37.5" x14ac:dyDescent="0.25">
      <c r="A22" s="15" t="s">
        <v>16</v>
      </c>
      <c r="B22" s="25">
        <v>41126</v>
      </c>
      <c r="C22" s="21">
        <v>44278.9</v>
      </c>
      <c r="D22" s="26">
        <f t="shared" si="3"/>
        <v>107.66643972183047</v>
      </c>
      <c r="E22" s="28">
        <v>44408.7</v>
      </c>
      <c r="F22" s="22">
        <f t="shared" si="1"/>
        <v>100.29314188021834</v>
      </c>
      <c r="G22" s="21">
        <v>40126.1</v>
      </c>
      <c r="H22" s="26">
        <f t="shared" si="4"/>
        <v>90.356394129979037</v>
      </c>
      <c r="I22" s="30">
        <v>30148.7</v>
      </c>
      <c r="J22" s="26">
        <f t="shared" si="6"/>
        <v>75.13488726788799</v>
      </c>
    </row>
    <row r="23" spans="1:10" ht="37.5" x14ac:dyDescent="0.25">
      <c r="A23" s="9" t="s">
        <v>17</v>
      </c>
      <c r="B23" s="19">
        <f>SUM(B24:B27)</f>
        <v>300441.8</v>
      </c>
      <c r="C23" s="19">
        <f t="shared" ref="C23" si="10">SUM(C24:C27)</f>
        <v>335946.3</v>
      </c>
      <c r="D23" s="20">
        <f t="shared" si="3"/>
        <v>111.81743019779537</v>
      </c>
      <c r="E23" s="19">
        <f>SUM(E24:E27)</f>
        <v>137414.6</v>
      </c>
      <c r="F23" s="20">
        <f t="shared" si="1"/>
        <v>40.903739675061168</v>
      </c>
      <c r="G23" s="19">
        <f>SUM(G24:G27)</f>
        <v>143426.19999999998</v>
      </c>
      <c r="H23" s="20">
        <f t="shared" si="4"/>
        <v>104.37478986948983</v>
      </c>
      <c r="I23" s="19">
        <f>SUM(I24:I27)</f>
        <v>135486</v>
      </c>
      <c r="J23" s="20">
        <f t="shared" si="6"/>
        <v>94.463912451142136</v>
      </c>
    </row>
    <row r="24" spans="1:10" ht="18.75" x14ac:dyDescent="0.25">
      <c r="A24" s="8" t="s">
        <v>18</v>
      </c>
      <c r="B24" s="21">
        <v>14294</v>
      </c>
      <c r="C24" s="21">
        <v>14658.2</v>
      </c>
      <c r="D24" s="22">
        <f t="shared" si="3"/>
        <v>102.54792220512104</v>
      </c>
      <c r="E24" s="21">
        <v>10620.3</v>
      </c>
      <c r="F24" s="22">
        <f t="shared" si="1"/>
        <v>72.452961482310229</v>
      </c>
      <c r="G24" s="21">
        <v>10715.1</v>
      </c>
      <c r="H24" s="22">
        <f t="shared" si="4"/>
        <v>100.89263015169064</v>
      </c>
      <c r="I24" s="21">
        <v>10814.8</v>
      </c>
      <c r="J24" s="22">
        <f t="shared" si="6"/>
        <v>100.93046261817433</v>
      </c>
    </row>
    <row r="25" spans="1:10" ht="18.75" x14ac:dyDescent="0.25">
      <c r="A25" s="8" t="s">
        <v>19</v>
      </c>
      <c r="B25" s="21">
        <v>11158.8</v>
      </c>
      <c r="C25" s="21">
        <v>17802.8</v>
      </c>
      <c r="D25" s="22">
        <f t="shared" ref="D25:D44" si="11">C25/B25*100</f>
        <v>159.54045237839193</v>
      </c>
      <c r="E25" s="21"/>
      <c r="F25" s="22">
        <f t="shared" si="1"/>
        <v>0</v>
      </c>
      <c r="G25" s="21"/>
      <c r="H25" s="22"/>
      <c r="I25" s="21"/>
      <c r="J25" s="22"/>
    </row>
    <row r="26" spans="1:10" s="7" customFormat="1" ht="18.75" x14ac:dyDescent="0.25">
      <c r="A26" s="8" t="s">
        <v>20</v>
      </c>
      <c r="B26" s="21">
        <v>262762.8</v>
      </c>
      <c r="C26" s="21">
        <v>293014.59999999998</v>
      </c>
      <c r="D26" s="22">
        <f t="shared" si="11"/>
        <v>111.51296911130495</v>
      </c>
      <c r="E26" s="21">
        <v>118262.39999999999</v>
      </c>
      <c r="F26" s="22">
        <f t="shared" si="1"/>
        <v>40.360582714990997</v>
      </c>
      <c r="G26" s="21">
        <v>124179.2</v>
      </c>
      <c r="H26" s="22">
        <f t="shared" ref="H26" si="12">G26/E26*100</f>
        <v>105.00311172443651</v>
      </c>
      <c r="I26" s="21">
        <v>116139.3</v>
      </c>
      <c r="J26" s="22">
        <f t="shared" ref="J26:J45" si="13">I26/G26*100</f>
        <v>93.525566278410551</v>
      </c>
    </row>
    <row r="27" spans="1:10" s="16" customFormat="1" ht="37.5" x14ac:dyDescent="0.25">
      <c r="A27" s="15" t="s">
        <v>21</v>
      </c>
      <c r="B27" s="25">
        <v>12226.2</v>
      </c>
      <c r="C27" s="21">
        <v>10470.700000000001</v>
      </c>
      <c r="D27" s="26">
        <f t="shared" si="11"/>
        <v>85.641491223765357</v>
      </c>
      <c r="E27" s="21">
        <v>8531.9</v>
      </c>
      <c r="F27" s="22">
        <f t="shared" si="1"/>
        <v>81.483568433820068</v>
      </c>
      <c r="G27" s="21">
        <v>8531.9</v>
      </c>
      <c r="H27" s="22">
        <f>G27/E27*100</f>
        <v>100</v>
      </c>
      <c r="I27" s="21">
        <v>8531.9</v>
      </c>
      <c r="J27" s="26">
        <f t="shared" si="13"/>
        <v>100</v>
      </c>
    </row>
    <row r="28" spans="1:10" s="7" customFormat="1" ht="18.75" x14ac:dyDescent="0.25">
      <c r="A28" s="9" t="s">
        <v>22</v>
      </c>
      <c r="B28" s="19">
        <f>SUM(B29:B30)</f>
        <v>3426.5</v>
      </c>
      <c r="C28" s="19">
        <f>SUM(C29:C30)</f>
        <v>7690</v>
      </c>
      <c r="D28" s="20">
        <f t="shared" si="11"/>
        <v>224.42725813512331</v>
      </c>
      <c r="E28" s="19">
        <f>SUM(E29:E30)</f>
        <v>5752</v>
      </c>
      <c r="F28" s="20">
        <f t="shared" si="1"/>
        <v>74.798439531859557</v>
      </c>
      <c r="G28" s="19">
        <f>SUM(G29:G30)</f>
        <v>2752</v>
      </c>
      <c r="H28" s="20">
        <f>G28/E28*100</f>
        <v>47.844228094575797</v>
      </c>
      <c r="I28" s="19">
        <f>SUM(I29:I30)</f>
        <v>2752</v>
      </c>
      <c r="J28" s="20">
        <f t="shared" si="13"/>
        <v>100</v>
      </c>
    </row>
    <row r="29" spans="1:10" s="7" customFormat="1" ht="37.5" x14ac:dyDescent="0.25">
      <c r="A29" s="8" t="s">
        <v>51</v>
      </c>
      <c r="B29" s="19">
        <v>987</v>
      </c>
      <c r="C29" s="21">
        <v>3080</v>
      </c>
      <c r="D29" s="22"/>
      <c r="E29" s="28">
        <v>2252</v>
      </c>
      <c r="F29" s="22">
        <f t="shared" si="1"/>
        <v>73.116883116883116</v>
      </c>
      <c r="G29" s="21">
        <v>2252</v>
      </c>
      <c r="H29" s="22">
        <f t="shared" ref="H29:H52" si="14">G29/E29*100</f>
        <v>100</v>
      </c>
      <c r="I29" s="30">
        <v>2252</v>
      </c>
      <c r="J29" s="22">
        <f t="shared" si="13"/>
        <v>100</v>
      </c>
    </row>
    <row r="30" spans="1:10" ht="37.5" x14ac:dyDescent="0.25">
      <c r="A30" s="8" t="s">
        <v>23</v>
      </c>
      <c r="B30" s="21">
        <v>2439.5</v>
      </c>
      <c r="C30" s="21">
        <v>4610</v>
      </c>
      <c r="D30" s="22">
        <f t="shared" si="11"/>
        <v>188.97315023570405</v>
      </c>
      <c r="E30" s="28">
        <v>3500</v>
      </c>
      <c r="F30" s="22">
        <f t="shared" si="1"/>
        <v>75.921908893709329</v>
      </c>
      <c r="G30" s="21">
        <v>500</v>
      </c>
      <c r="H30" s="22">
        <f t="shared" si="14"/>
        <v>14.285714285714285</v>
      </c>
      <c r="I30" s="30">
        <v>500</v>
      </c>
      <c r="J30" s="22">
        <f t="shared" si="13"/>
        <v>100</v>
      </c>
    </row>
    <row r="31" spans="1:10" s="7" customFormat="1" ht="18.75" x14ac:dyDescent="0.25">
      <c r="A31" s="9" t="s">
        <v>24</v>
      </c>
      <c r="B31" s="19">
        <f>SUM(B32:B37)</f>
        <v>1957760.1</v>
      </c>
      <c r="C31" s="19">
        <f t="shared" ref="C31" si="15">SUM(C32:C37)</f>
        <v>2270799.9000000004</v>
      </c>
      <c r="D31" s="20">
        <f t="shared" si="11"/>
        <v>115.98969148467171</v>
      </c>
      <c r="E31" s="29">
        <f>E32+E33+E34+E35+E36+E37</f>
        <v>2307388.3000000003</v>
      </c>
      <c r="F31" s="20">
        <f t="shared" si="1"/>
        <v>101.61125601599683</v>
      </c>
      <c r="G31" s="29">
        <f t="shared" ref="G31" si="16">G32+G33+G34+G35+G36+G37</f>
        <v>2492188.5999999996</v>
      </c>
      <c r="H31" s="20">
        <f t="shared" si="14"/>
        <v>108.00906808793297</v>
      </c>
      <c r="I31" s="29">
        <f t="shared" ref="I31" si="17">I32+I33+I34+I35+I36+I37</f>
        <v>2581217.3000000003</v>
      </c>
      <c r="J31" s="20">
        <f t="shared" si="13"/>
        <v>103.57230989661058</v>
      </c>
    </row>
    <row r="32" spans="1:10" ht="18.75" x14ac:dyDescent="0.25">
      <c r="A32" s="8" t="s">
        <v>25</v>
      </c>
      <c r="B32" s="21">
        <v>787166.5</v>
      </c>
      <c r="C32" s="21">
        <v>889845.9</v>
      </c>
      <c r="D32" s="22">
        <f t="shared" si="11"/>
        <v>113.04417807414315</v>
      </c>
      <c r="E32" s="28">
        <v>914055.7</v>
      </c>
      <c r="F32" s="22">
        <f t="shared" si="1"/>
        <v>102.72067332107726</v>
      </c>
      <c r="G32" s="21">
        <v>941335.8</v>
      </c>
      <c r="H32" s="22">
        <f t="shared" si="14"/>
        <v>102.9845117753765</v>
      </c>
      <c r="I32" s="30">
        <v>975549.3</v>
      </c>
      <c r="J32" s="22">
        <f t="shared" si="13"/>
        <v>103.63456908788552</v>
      </c>
    </row>
    <row r="33" spans="1:10" ht="18.75" x14ac:dyDescent="0.25">
      <c r="A33" s="8" t="s">
        <v>26</v>
      </c>
      <c r="B33" s="21">
        <v>901460.1</v>
      </c>
      <c r="C33" s="21">
        <v>1025131.3</v>
      </c>
      <c r="D33" s="22">
        <f t="shared" si="11"/>
        <v>113.71898767344224</v>
      </c>
      <c r="E33" s="28">
        <v>1051239.6000000001</v>
      </c>
      <c r="F33" s="22">
        <f t="shared" si="1"/>
        <v>102.54682497744436</v>
      </c>
      <c r="G33" s="21">
        <v>1215394.5</v>
      </c>
      <c r="H33" s="22">
        <f t="shared" si="14"/>
        <v>115.61536494629767</v>
      </c>
      <c r="I33" s="30">
        <v>1261335.3999999999</v>
      </c>
      <c r="J33" s="22">
        <f t="shared" si="13"/>
        <v>103.77991672662661</v>
      </c>
    </row>
    <row r="34" spans="1:10" ht="18.75" x14ac:dyDescent="0.25">
      <c r="A34" s="8" t="s">
        <v>27</v>
      </c>
      <c r="B34" s="21">
        <v>193970.2</v>
      </c>
      <c r="C34" s="21">
        <v>254073.1</v>
      </c>
      <c r="D34" s="22">
        <f t="shared" si="11"/>
        <v>130.98563593789149</v>
      </c>
      <c r="E34" s="28">
        <v>236828.4</v>
      </c>
      <c r="F34" s="22">
        <f t="shared" si="1"/>
        <v>93.212701383971776</v>
      </c>
      <c r="G34" s="21">
        <v>241100.1</v>
      </c>
      <c r="H34" s="22">
        <f t="shared" si="14"/>
        <v>101.80371104141226</v>
      </c>
      <c r="I34" s="30">
        <v>253388.2</v>
      </c>
      <c r="J34" s="22">
        <f t="shared" si="13"/>
        <v>105.09667976081305</v>
      </c>
    </row>
    <row r="35" spans="1:10" ht="37.5" x14ac:dyDescent="0.25">
      <c r="A35" s="8" t="s">
        <v>28</v>
      </c>
      <c r="B35" s="21">
        <v>100.7</v>
      </c>
      <c r="C35" s="21">
        <v>474.7</v>
      </c>
      <c r="D35" s="22">
        <f t="shared" si="11"/>
        <v>471.40019860973183</v>
      </c>
      <c r="E35" s="28">
        <v>295</v>
      </c>
      <c r="F35" s="22">
        <f t="shared" si="1"/>
        <v>62.144512323572783</v>
      </c>
      <c r="G35" s="21">
        <v>295</v>
      </c>
      <c r="H35" s="22">
        <f t="shared" si="14"/>
        <v>100</v>
      </c>
      <c r="I35" s="30">
        <v>295</v>
      </c>
      <c r="J35" s="22">
        <f t="shared" si="13"/>
        <v>100</v>
      </c>
    </row>
    <row r="36" spans="1:10" s="7" customFormat="1" ht="18.75" x14ac:dyDescent="0.25">
      <c r="A36" s="8" t="s">
        <v>29</v>
      </c>
      <c r="B36" s="21">
        <v>17689.099999999999</v>
      </c>
      <c r="C36" s="21">
        <v>19142.900000000001</v>
      </c>
      <c r="D36" s="22">
        <f t="shared" si="11"/>
        <v>108.21862050641357</v>
      </c>
      <c r="E36" s="28">
        <v>25983.9</v>
      </c>
      <c r="F36" s="22">
        <f t="shared" si="1"/>
        <v>135.73648715711829</v>
      </c>
      <c r="G36" s="21">
        <v>19932.400000000001</v>
      </c>
      <c r="H36" s="22">
        <f t="shared" si="14"/>
        <v>76.710578473593259</v>
      </c>
      <c r="I36" s="30">
        <v>19981.8</v>
      </c>
      <c r="J36" s="22">
        <f t="shared" si="13"/>
        <v>100.24783769139691</v>
      </c>
    </row>
    <row r="37" spans="1:10" ht="18.75" x14ac:dyDescent="0.25">
      <c r="A37" s="8" t="s">
        <v>30</v>
      </c>
      <c r="B37" s="21">
        <v>57373.5</v>
      </c>
      <c r="C37" s="21">
        <v>82132</v>
      </c>
      <c r="D37" s="22">
        <f t="shared" si="11"/>
        <v>143.15319790495613</v>
      </c>
      <c r="E37" s="28">
        <v>78985.7</v>
      </c>
      <c r="F37" s="22">
        <f t="shared" si="1"/>
        <v>96.169215409341064</v>
      </c>
      <c r="G37" s="21">
        <v>74130.8</v>
      </c>
      <c r="H37" s="22">
        <f t="shared" si="14"/>
        <v>93.853444357649551</v>
      </c>
      <c r="I37" s="30">
        <v>70667.600000000006</v>
      </c>
      <c r="J37" s="22">
        <f t="shared" si="13"/>
        <v>95.328257620314375</v>
      </c>
    </row>
    <row r="38" spans="1:10" s="7" customFormat="1" ht="18.75" x14ac:dyDescent="0.25">
      <c r="A38" s="9" t="s">
        <v>31</v>
      </c>
      <c r="B38" s="19">
        <f>SUM(B39:B40)</f>
        <v>111523.29999999999</v>
      </c>
      <c r="C38" s="19">
        <f t="shared" ref="C38" si="18">SUM(C39:C40)</f>
        <v>114161.60000000001</v>
      </c>
      <c r="D38" s="20">
        <f t="shared" si="11"/>
        <v>102.36569398502378</v>
      </c>
      <c r="E38" s="19">
        <f>E39+E40</f>
        <v>123728.7</v>
      </c>
      <c r="F38" s="20">
        <f t="shared" si="1"/>
        <v>108.38031352048323</v>
      </c>
      <c r="G38" s="19">
        <f t="shared" ref="G38" si="19">G39+G40</f>
        <v>128158.6</v>
      </c>
      <c r="H38" s="20">
        <f t="shared" si="14"/>
        <v>103.58033342304576</v>
      </c>
      <c r="I38" s="19">
        <f t="shared" ref="I38" si="20">I39+I40</f>
        <v>134384.5</v>
      </c>
      <c r="J38" s="20">
        <f t="shared" si="13"/>
        <v>104.8579650526769</v>
      </c>
    </row>
    <row r="39" spans="1:10" s="7" customFormat="1" ht="18.75" x14ac:dyDescent="0.25">
      <c r="A39" s="8" t="s">
        <v>32</v>
      </c>
      <c r="B39" s="21">
        <v>107348.9</v>
      </c>
      <c r="C39" s="21">
        <v>108993.8</v>
      </c>
      <c r="D39" s="22">
        <f t="shared" si="11"/>
        <v>101.53229329783538</v>
      </c>
      <c r="E39" s="28">
        <v>117857.4</v>
      </c>
      <c r="F39" s="22">
        <f t="shared" si="1"/>
        <v>108.13220568509401</v>
      </c>
      <c r="G39" s="21">
        <v>123266.1</v>
      </c>
      <c r="H39" s="22">
        <f t="shared" si="14"/>
        <v>104.58918998722186</v>
      </c>
      <c r="I39" s="30">
        <v>129488.2</v>
      </c>
      <c r="J39" s="22">
        <f t="shared" si="13"/>
        <v>105.04769762327193</v>
      </c>
    </row>
    <row r="40" spans="1:10" ht="37.5" x14ac:dyDescent="0.25">
      <c r="A40" s="8" t="s">
        <v>33</v>
      </c>
      <c r="B40" s="21">
        <v>4174.3999999999996</v>
      </c>
      <c r="C40" s="21">
        <v>5167.8</v>
      </c>
      <c r="D40" s="22">
        <f t="shared" si="11"/>
        <v>123.79743196627062</v>
      </c>
      <c r="E40" s="28">
        <v>5871.3</v>
      </c>
      <c r="F40" s="22">
        <f t="shared" si="1"/>
        <v>113.61314292348774</v>
      </c>
      <c r="G40" s="21">
        <v>4892.5</v>
      </c>
      <c r="H40" s="22">
        <f t="shared" si="14"/>
        <v>83.329075332549863</v>
      </c>
      <c r="I40" s="30">
        <v>4896.3</v>
      </c>
      <c r="J40" s="22">
        <f t="shared" si="13"/>
        <v>100.07766990291262</v>
      </c>
    </row>
    <row r="41" spans="1:10" s="7" customFormat="1" ht="18.75" x14ac:dyDescent="0.25">
      <c r="A41" s="9" t="s">
        <v>34</v>
      </c>
      <c r="B41" s="19">
        <f>SUM(B42:B45)</f>
        <v>141320.80000000002</v>
      </c>
      <c r="C41" s="19">
        <f>SUM(C42:C45)</f>
        <v>192151.2</v>
      </c>
      <c r="D41" s="20">
        <f t="shared" si="11"/>
        <v>135.9680952839214</v>
      </c>
      <c r="E41" s="19">
        <f>SUM(E42:E45)</f>
        <v>191993.7</v>
      </c>
      <c r="F41" s="20">
        <f t="shared" si="1"/>
        <v>99.918033298777203</v>
      </c>
      <c r="G41" s="19">
        <f>SUM(G42:G45)</f>
        <v>172737.4</v>
      </c>
      <c r="H41" s="20">
        <f t="shared" si="14"/>
        <v>89.970347985376591</v>
      </c>
      <c r="I41" s="19">
        <f>SUM(I42:I45)</f>
        <v>174092.7</v>
      </c>
      <c r="J41" s="20">
        <f t="shared" si="13"/>
        <v>100.78460136600414</v>
      </c>
    </row>
    <row r="42" spans="1:10" ht="18.75" x14ac:dyDescent="0.25">
      <c r="A42" s="8" t="s">
        <v>35</v>
      </c>
      <c r="B42" s="26">
        <v>4921.6000000000004</v>
      </c>
      <c r="C42" s="21">
        <v>5200</v>
      </c>
      <c r="D42" s="22">
        <f t="shared" si="11"/>
        <v>105.65669700910271</v>
      </c>
      <c r="E42" s="28">
        <v>6000</v>
      </c>
      <c r="F42" s="22">
        <f t="shared" si="1"/>
        <v>115.38461538461537</v>
      </c>
      <c r="G42" s="21">
        <v>6000</v>
      </c>
      <c r="H42" s="22">
        <f t="shared" si="14"/>
        <v>100</v>
      </c>
      <c r="I42" s="30">
        <v>6000</v>
      </c>
      <c r="J42" s="22">
        <f t="shared" si="13"/>
        <v>100</v>
      </c>
    </row>
    <row r="43" spans="1:10" s="7" customFormat="1" ht="18.75" x14ac:dyDescent="0.25">
      <c r="A43" s="8" t="s">
        <v>36</v>
      </c>
      <c r="B43" s="26">
        <v>6369.1</v>
      </c>
      <c r="C43" s="21">
        <v>23795.7</v>
      </c>
      <c r="D43" s="22">
        <f t="shared" si="11"/>
        <v>373.61165627796703</v>
      </c>
      <c r="E43" s="28">
        <v>6926.5</v>
      </c>
      <c r="F43" s="22">
        <f t="shared" si="1"/>
        <v>29.108200221048342</v>
      </c>
      <c r="G43" s="28">
        <v>6926.5</v>
      </c>
      <c r="H43" s="22">
        <f t="shared" si="14"/>
        <v>100</v>
      </c>
      <c r="I43" s="28">
        <v>6926.5</v>
      </c>
      <c r="J43" s="22">
        <f t="shared" si="13"/>
        <v>100</v>
      </c>
    </row>
    <row r="44" spans="1:10" ht="18.75" x14ac:dyDescent="0.25">
      <c r="A44" s="8" t="s">
        <v>37</v>
      </c>
      <c r="B44" s="26">
        <v>130030.1</v>
      </c>
      <c r="C44" s="21">
        <v>163155.5</v>
      </c>
      <c r="D44" s="22">
        <f t="shared" si="11"/>
        <v>125.47517843945364</v>
      </c>
      <c r="E44" s="28">
        <v>175567.2</v>
      </c>
      <c r="F44" s="22">
        <f t="shared" si="1"/>
        <v>107.60728262301915</v>
      </c>
      <c r="G44" s="21">
        <v>156310.9</v>
      </c>
      <c r="H44" s="22">
        <f t="shared" si="14"/>
        <v>89.031949020090309</v>
      </c>
      <c r="I44" s="30">
        <v>157666.20000000001</v>
      </c>
      <c r="J44" s="22">
        <f t="shared" si="13"/>
        <v>100.86705405701075</v>
      </c>
    </row>
    <row r="45" spans="1:10" ht="37.5" x14ac:dyDescent="0.25">
      <c r="A45" s="8" t="s">
        <v>58</v>
      </c>
      <c r="B45" s="26"/>
      <c r="C45" s="21"/>
      <c r="D45" s="22"/>
      <c r="E45" s="30">
        <v>3500</v>
      </c>
      <c r="F45" s="22"/>
      <c r="G45" s="21">
        <v>3500</v>
      </c>
      <c r="H45" s="22">
        <f t="shared" si="14"/>
        <v>100</v>
      </c>
      <c r="I45" s="30">
        <v>3500</v>
      </c>
      <c r="J45" s="22">
        <f t="shared" si="13"/>
        <v>100</v>
      </c>
    </row>
    <row r="46" spans="1:10" s="7" customFormat="1" ht="18.75" x14ac:dyDescent="0.25">
      <c r="A46" s="9" t="s">
        <v>38</v>
      </c>
      <c r="B46" s="32">
        <f>SUM(B47:B49)</f>
        <v>158678.19999999998</v>
      </c>
      <c r="C46" s="19">
        <f t="shared" ref="C46" si="21">SUM(C47:C49)</f>
        <v>278198.3</v>
      </c>
      <c r="D46" s="20">
        <f t="shared" ref="D46:D54" si="22">C46/B46*100</f>
        <v>175.32231900790404</v>
      </c>
      <c r="E46" s="19">
        <f>E47+E48+E49</f>
        <v>248235.8</v>
      </c>
      <c r="F46" s="20">
        <f t="shared" si="1"/>
        <v>89.229804783134909</v>
      </c>
      <c r="G46" s="19">
        <f t="shared" ref="G46" si="23">G47+G48+G49</f>
        <v>247599.80000000002</v>
      </c>
      <c r="H46" s="20">
        <f t="shared" si="14"/>
        <v>99.7437919913244</v>
      </c>
      <c r="I46" s="19">
        <f t="shared" ref="I46" si="24">I47+I48+I49</f>
        <v>255314.2</v>
      </c>
      <c r="J46" s="20">
        <f t="shared" ref="J46:J53" si="25">I46/G46*100</f>
        <v>103.11567295288606</v>
      </c>
    </row>
    <row r="47" spans="1:10" ht="18.75" x14ac:dyDescent="0.25">
      <c r="A47" s="8" t="s">
        <v>39</v>
      </c>
      <c r="B47" s="26">
        <v>6776.1</v>
      </c>
      <c r="C47" s="21">
        <v>11812.5</v>
      </c>
      <c r="D47" s="22">
        <f t="shared" si="22"/>
        <v>174.32593969982733</v>
      </c>
      <c r="E47" s="28">
        <v>25635.4</v>
      </c>
      <c r="F47" s="22">
        <f t="shared" si="1"/>
        <v>217.01925925925929</v>
      </c>
      <c r="G47" s="21">
        <v>25698.6</v>
      </c>
      <c r="H47" s="22">
        <f t="shared" si="14"/>
        <v>100.24653408957924</v>
      </c>
      <c r="I47" s="30">
        <v>25900.5</v>
      </c>
      <c r="J47" s="22">
        <f t="shared" si="25"/>
        <v>100.78564591067219</v>
      </c>
    </row>
    <row r="48" spans="1:10" s="7" customFormat="1" ht="18.75" x14ac:dyDescent="0.25">
      <c r="A48" s="8" t="s">
        <v>40</v>
      </c>
      <c r="B48" s="26">
        <v>8105.3</v>
      </c>
      <c r="C48" s="21">
        <v>102312</v>
      </c>
      <c r="D48" s="22">
        <f t="shared" si="22"/>
        <v>1262.2851714310389</v>
      </c>
      <c r="E48" s="28">
        <v>22317.599999999999</v>
      </c>
      <c r="F48" s="22">
        <f t="shared" si="1"/>
        <v>21.813277034951913</v>
      </c>
      <c r="G48" s="21">
        <v>27319</v>
      </c>
      <c r="H48" s="22">
        <f t="shared" si="14"/>
        <v>122.41011578305911</v>
      </c>
      <c r="I48" s="30">
        <v>27319.1</v>
      </c>
      <c r="J48" s="22">
        <f t="shared" si="25"/>
        <v>100.00036604560927</v>
      </c>
    </row>
    <row r="49" spans="1:11" ht="18.75" x14ac:dyDescent="0.25">
      <c r="A49" s="8" t="s">
        <v>41</v>
      </c>
      <c r="B49" s="26">
        <v>143796.79999999999</v>
      </c>
      <c r="C49" s="21">
        <v>164073.79999999999</v>
      </c>
      <c r="D49" s="22">
        <f t="shared" si="22"/>
        <v>114.10114828702724</v>
      </c>
      <c r="E49" s="28">
        <v>200282.8</v>
      </c>
      <c r="F49" s="22">
        <f t="shared" si="1"/>
        <v>122.06872760916126</v>
      </c>
      <c r="G49" s="21">
        <v>194582.2</v>
      </c>
      <c r="H49" s="22">
        <f t="shared" si="14"/>
        <v>97.153724633368427</v>
      </c>
      <c r="I49" s="30">
        <v>202094.6</v>
      </c>
      <c r="J49" s="22">
        <f t="shared" si="25"/>
        <v>103.86078479943181</v>
      </c>
    </row>
    <row r="50" spans="1:11" s="7" customFormat="1" ht="37.5" x14ac:dyDescent="0.25">
      <c r="A50" s="9" t="s">
        <v>42</v>
      </c>
      <c r="B50" s="32">
        <f>SUM(B51:B52)</f>
        <v>3948.5</v>
      </c>
      <c r="C50" s="19">
        <f t="shared" ref="C50" si="26">SUM(C51:C52)</f>
        <v>5333.6</v>
      </c>
      <c r="D50" s="20">
        <f t="shared" si="22"/>
        <v>135.07914397872611</v>
      </c>
      <c r="E50" s="19">
        <f>E51+E52</f>
        <v>4900</v>
      </c>
      <c r="F50" s="20">
        <f t="shared" si="1"/>
        <v>91.870406479676021</v>
      </c>
      <c r="G50" s="19">
        <f t="shared" ref="G50" si="27">G51+G52</f>
        <v>4900</v>
      </c>
      <c r="H50" s="20">
        <f t="shared" si="14"/>
        <v>100</v>
      </c>
      <c r="I50" s="19">
        <f t="shared" ref="I50" si="28">I51+I52</f>
        <v>4900</v>
      </c>
      <c r="J50" s="20">
        <f t="shared" si="25"/>
        <v>100</v>
      </c>
    </row>
    <row r="51" spans="1:11" s="7" customFormat="1" ht="18.75" x14ac:dyDescent="0.25">
      <c r="A51" s="8" t="s">
        <v>43</v>
      </c>
      <c r="B51" s="26">
        <v>3400</v>
      </c>
      <c r="C51" s="21">
        <v>4558.6000000000004</v>
      </c>
      <c r="D51" s="22">
        <f t="shared" si="22"/>
        <v>134.07647058823531</v>
      </c>
      <c r="E51" s="28">
        <v>4250</v>
      </c>
      <c r="F51" s="22">
        <f t="shared" si="1"/>
        <v>93.230377747554058</v>
      </c>
      <c r="G51" s="28">
        <v>4250</v>
      </c>
      <c r="H51" s="22">
        <f t="shared" si="14"/>
        <v>100</v>
      </c>
      <c r="I51" s="28">
        <v>4250</v>
      </c>
      <c r="J51" s="22">
        <f t="shared" si="25"/>
        <v>100</v>
      </c>
    </row>
    <row r="52" spans="1:11" ht="18.75" x14ac:dyDescent="0.25">
      <c r="A52" s="8" t="s">
        <v>44</v>
      </c>
      <c r="B52" s="26">
        <v>548.5</v>
      </c>
      <c r="C52" s="21">
        <v>775</v>
      </c>
      <c r="D52" s="22">
        <f t="shared" si="22"/>
        <v>141.29443938012761</v>
      </c>
      <c r="E52" s="28">
        <v>650</v>
      </c>
      <c r="F52" s="22">
        <f t="shared" si="1"/>
        <v>83.870967741935488</v>
      </c>
      <c r="G52" s="28">
        <v>650</v>
      </c>
      <c r="H52" s="22">
        <f t="shared" si="14"/>
        <v>100</v>
      </c>
      <c r="I52" s="28">
        <v>650</v>
      </c>
      <c r="J52" s="22">
        <f t="shared" si="25"/>
        <v>100</v>
      </c>
    </row>
    <row r="53" spans="1:11" ht="37.5" x14ac:dyDescent="0.25">
      <c r="A53" s="9" t="s">
        <v>45</v>
      </c>
      <c r="B53" s="21"/>
      <c r="C53" s="21"/>
      <c r="D53" s="22"/>
      <c r="E53" s="21"/>
      <c r="F53" s="20"/>
      <c r="G53" s="19">
        <v>48730</v>
      </c>
      <c r="H53" s="22"/>
      <c r="I53" s="31">
        <v>99616</v>
      </c>
      <c r="J53" s="20">
        <f t="shared" si="25"/>
        <v>204.42437923250566</v>
      </c>
    </row>
    <row r="54" spans="1:11" s="7" customFormat="1" ht="18.75" x14ac:dyDescent="0.25">
      <c r="A54" s="11" t="s">
        <v>2</v>
      </c>
      <c r="B54" s="19">
        <f>SUM(B6+B13+B15+B17+B23+B28+B31+B38+B41+B46+B50+B53)</f>
        <v>3346986.2</v>
      </c>
      <c r="C54" s="19">
        <f>SUM(C6+C13+C15+C17+C23+C28+C31+C38+C41+C46+C50+C53)</f>
        <v>4163735.0000000005</v>
      </c>
      <c r="D54" s="20">
        <f t="shared" si="22"/>
        <v>124.40251471607502</v>
      </c>
      <c r="E54" s="19">
        <f>SUM(E6+E13+E15+E17+E23+E28+E31+E38+E41+E46+E50+E53)</f>
        <v>3805914.3000000007</v>
      </c>
      <c r="F54" s="20">
        <f t="shared" si="1"/>
        <v>91.406256642173446</v>
      </c>
      <c r="G54" s="19">
        <f>SUM(G6+G13+G15+G17+G23+G28+G31+G38+G41+G46+G50+G53)</f>
        <v>3941731.3999999994</v>
      </c>
      <c r="H54" s="20">
        <f>G54/E54*100</f>
        <v>103.56858009125425</v>
      </c>
      <c r="I54" s="19">
        <f>SUM(I6+I13+I15+I17+I23+I28+I31+I38+I41+I46+I50+I53)</f>
        <v>4064267.4000000004</v>
      </c>
      <c r="J54" s="20">
        <f>I54/G54*100</f>
        <v>103.10868467597768</v>
      </c>
    </row>
    <row r="56" spans="1:11" ht="18.75" x14ac:dyDescent="0.25">
      <c r="A56" s="33"/>
      <c r="B56" s="33"/>
    </row>
    <row r="57" spans="1:11" ht="18.75" x14ac:dyDescent="0.25">
      <c r="A57" s="10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8.75" x14ac:dyDescent="0.25">
      <c r="A58" s="1"/>
    </row>
  </sheetData>
  <mergeCells count="4">
    <mergeCell ref="A56:B56"/>
    <mergeCell ref="A1:J1"/>
    <mergeCell ref="G3:J3"/>
    <mergeCell ref="D2:E2"/>
  </mergeCells>
  <pageMargins left="0.43307086614173229" right="0.23622047244094491" top="0.47244094488188981" bottom="0.27559055118110237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Разделы</vt:lpstr>
      <vt:lpstr>Разделы!Область_печати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Утяева Алиса Анисовна</dc:creator>
  <cp:lastModifiedBy>Гульнара Багаманова</cp:lastModifiedBy>
  <cp:lastPrinted>2024-11-06T09:39:51Z</cp:lastPrinted>
  <dcterms:created xsi:type="dcterms:W3CDTF">2018-09-19T09:35:03Z</dcterms:created>
  <dcterms:modified xsi:type="dcterms:W3CDTF">2024-11-06T09:42:34Z</dcterms:modified>
</cp:coreProperties>
</file>